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uilding\VILLA'S MEMOS\"/>
    </mc:Choice>
  </mc:AlternateContent>
  <bookViews>
    <workbookView xWindow="0" yWindow="0" windowWidth="28800" windowHeight="13020"/>
  </bookViews>
  <sheets>
    <sheet name="Sheet1" sheetId="1" r:id="rId1"/>
  </sheets>
  <definedNames>
    <definedName name="_xlnm.Print_Area" localSheetId="0">Sheet1!$A$1:$G$46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42" i="1"/>
  <c r="G38" i="1"/>
  <c r="G37" i="1"/>
  <c r="G36" i="1"/>
  <c r="G35" i="1"/>
  <c r="G34" i="1"/>
  <c r="G33" i="1"/>
  <c r="G32" i="1"/>
  <c r="G31" i="1"/>
  <c r="G30" i="1"/>
  <c r="G29" i="1"/>
  <c r="G27" i="1"/>
  <c r="G26" i="1"/>
  <c r="G24" i="1"/>
  <c r="G22" i="1"/>
  <c r="G20" i="1"/>
  <c r="G18" i="1"/>
  <c r="G17" i="1"/>
  <c r="G16" i="1"/>
  <c r="G15" i="1"/>
  <c r="G14" i="1"/>
  <c r="G13" i="1"/>
  <c r="G11" i="1"/>
  <c r="G10" i="1"/>
  <c r="G9" i="1"/>
  <c r="G7" i="1"/>
  <c r="G41" i="1" l="1"/>
  <c r="G46" i="1" s="1"/>
</calcChain>
</file>

<file path=xl/sharedStrings.xml><?xml version="1.0" encoding="utf-8"?>
<sst xmlns="http://schemas.openxmlformats.org/spreadsheetml/2006/main" count="97" uniqueCount="71">
  <si>
    <t>CITY OF SUNNY ISLES BEACH</t>
  </si>
  <si>
    <t xml:space="preserve"> PUBLIC WORKS AND ENGINEERING REVIEW FEES</t>
  </si>
  <si>
    <t>DESCRIPTION</t>
  </si>
  <si>
    <t>RATE</t>
  </si>
  <si>
    <r>
      <t xml:space="preserve">UNIT       </t>
    </r>
    <r>
      <rPr>
        <b/>
        <sz val="11"/>
        <color theme="1"/>
        <rFont val="Calibri"/>
        <family val="2"/>
        <scheme val="minor"/>
      </rPr>
      <t xml:space="preserve"> **Enter requested values in this column**</t>
    </r>
  </si>
  <si>
    <t>FEE</t>
  </si>
  <si>
    <t>Instructions</t>
  </si>
  <si>
    <t>PUBLIC WORKS PERMIT FEES</t>
  </si>
  <si>
    <r>
      <t xml:space="preserve">For installation or repair or </t>
    </r>
    <r>
      <rPr>
        <u/>
        <sz val="11"/>
        <color theme="1"/>
        <rFont val="Calibri"/>
        <family val="2"/>
        <scheme val="minor"/>
      </rPr>
      <t>sanitary sewer, water lines, gas lines, buried electric, telephone CATV or other underground utilities</t>
    </r>
  </si>
  <si>
    <t xml:space="preserve">For first 100 LF </t>
  </si>
  <si>
    <t xml:space="preserve">Enter total LF </t>
  </si>
  <si>
    <t>Each additional 100 LF or fraction thereof</t>
  </si>
  <si>
    <t>For exfiltration drains consisting of catch basin, exfiltration trench or slab covered trench</t>
  </si>
  <si>
    <t>For each 100 LF or fraction thereof</t>
  </si>
  <si>
    <t>For installation of poles or down down guys for overhead</t>
  </si>
  <si>
    <t>Each pole or down guy</t>
  </si>
  <si>
    <t>Enter # poles/down guys</t>
  </si>
  <si>
    <t>For construction or replacement of sidewalks curbs and gutters</t>
  </si>
  <si>
    <t>For construction of asphalt or concrete driveways, including private property</t>
  </si>
  <si>
    <t>1-2 driveways, 20' or less</t>
  </si>
  <si>
    <t>Enter # driveways</t>
  </si>
  <si>
    <t>1 driveway 20-40 ft wide</t>
  </si>
  <si>
    <r>
      <t xml:space="preserve">For  </t>
    </r>
    <r>
      <rPr>
        <u/>
        <sz val="11"/>
        <color theme="1"/>
        <rFont val="Calibri"/>
        <family val="2"/>
        <scheme val="minor"/>
      </rPr>
      <t>each</t>
    </r>
    <r>
      <rPr>
        <sz val="11"/>
        <color theme="1"/>
        <rFont val="Calibri"/>
        <family val="2"/>
        <scheme val="minor"/>
      </rPr>
      <t xml:space="preserve"> driveway wider than 40-ft</t>
    </r>
  </si>
  <si>
    <r>
      <t xml:space="preserve">For </t>
    </r>
    <r>
      <rPr>
        <u/>
        <sz val="11"/>
        <color theme="1"/>
        <rFont val="Calibri"/>
        <family val="2"/>
        <scheme val="minor"/>
      </rPr>
      <t>each</t>
    </r>
    <r>
      <rPr>
        <sz val="11"/>
        <color theme="1"/>
        <rFont val="Calibri"/>
        <family val="2"/>
        <scheme val="minor"/>
      </rPr>
      <t xml:space="preserve"> stamped concrete driveway</t>
    </r>
  </si>
  <si>
    <r>
      <t xml:space="preserve">For </t>
    </r>
    <r>
      <rPr>
        <u/>
        <sz val="11"/>
        <color theme="1"/>
        <rFont val="Calibri"/>
        <family val="2"/>
        <scheme val="minor"/>
      </rPr>
      <t>each</t>
    </r>
    <r>
      <rPr>
        <sz val="11"/>
        <color theme="1"/>
        <rFont val="Calibri"/>
        <family val="2"/>
        <scheme val="minor"/>
      </rPr>
      <t xml:space="preserve"> brick paver driveway</t>
    </r>
  </si>
  <si>
    <t>For construction of street pavements, including paving of parkways and shoulders</t>
  </si>
  <si>
    <r>
      <t xml:space="preserve">For 100 LF of </t>
    </r>
    <r>
      <rPr>
        <u/>
        <sz val="11"/>
        <color theme="1"/>
        <rFont val="Calibri"/>
        <family val="2"/>
        <scheme val="minor"/>
      </rPr>
      <t>up to 2 lanes</t>
    </r>
    <r>
      <rPr>
        <sz val="11"/>
        <color theme="1"/>
        <rFont val="Calibri"/>
        <family val="2"/>
        <scheme val="minor"/>
      </rPr>
      <t xml:space="preserve"> of pavement</t>
    </r>
  </si>
  <si>
    <t>For each additional 100 LF or fraction thereof</t>
  </si>
  <si>
    <r>
      <t>For 100 LF of</t>
    </r>
    <r>
      <rPr>
        <u/>
        <sz val="11"/>
        <color theme="1"/>
        <rFont val="Calibri"/>
        <family val="2"/>
        <scheme val="minor"/>
      </rPr>
      <t xml:space="preserve"> 3-4 lanes </t>
    </r>
    <r>
      <rPr>
        <sz val="11"/>
        <color theme="1"/>
        <rFont val="Calibri"/>
        <family val="2"/>
        <scheme val="minor"/>
      </rPr>
      <t>of pavement</t>
    </r>
  </si>
  <si>
    <t>For installation of embankment and/or subgrade material including base rock and asphalt</t>
  </si>
  <si>
    <t>For construction of curb separtors</t>
  </si>
  <si>
    <t>For erection of street name signs, traffic or directional signs</t>
  </si>
  <si>
    <t>For each sign</t>
  </si>
  <si>
    <t>Enter # of signs</t>
  </si>
  <si>
    <t>For construction of bridges</t>
  </si>
  <si>
    <t>For bridge roadway area of 1,000 SF or less</t>
  </si>
  <si>
    <t xml:space="preserve">Enter total SF </t>
  </si>
  <si>
    <t>For each additional 100 SF or fraction thereof</t>
  </si>
  <si>
    <t>For installation of permanent type traffic barricades, gaurdrails or guide posts</t>
  </si>
  <si>
    <t xml:space="preserve">Installation of street or driveway culvert </t>
  </si>
  <si>
    <t>Installation of culvert pipe to enclose existing drainage ditch or canal</t>
  </si>
  <si>
    <t>Installation of new traffic signals</t>
  </si>
  <si>
    <t>For each intersection</t>
  </si>
  <si>
    <t>Enter # of intersections</t>
  </si>
  <si>
    <t>For upgrade or modification of existing traffic signals</t>
  </si>
  <si>
    <t>For resurfacing, waterproofing or seal coating</t>
  </si>
  <si>
    <t>Percentage (%) of total project cost</t>
  </si>
  <si>
    <t>Enter total project cost in $</t>
  </si>
  <si>
    <t>For installation of bus shelters</t>
  </si>
  <si>
    <t>For each shelter</t>
  </si>
  <si>
    <t>Enter # of shelters</t>
  </si>
  <si>
    <t>ENGINEERING REVIEW FEES</t>
  </si>
  <si>
    <t>Utilities, Paving, Grading and Drainage</t>
  </si>
  <si>
    <t xml:space="preserve">Schematic Engineering Plan Review </t>
  </si>
  <si>
    <t>Enter 1 for schematic review</t>
  </si>
  <si>
    <r>
      <t xml:space="preserve">For projects </t>
    </r>
    <r>
      <rPr>
        <b/>
        <u/>
        <sz val="11"/>
        <color theme="1"/>
        <rFont val="Calibri"/>
        <family val="2"/>
        <scheme val="minor"/>
      </rPr>
      <t>up to</t>
    </r>
    <r>
      <rPr>
        <sz val="11"/>
        <color theme="1"/>
        <rFont val="Calibri"/>
        <family val="2"/>
        <scheme val="minor"/>
      </rPr>
      <t xml:space="preserve"> $300,000</t>
    </r>
  </si>
  <si>
    <t>Enter value of work if less than $300,000</t>
  </si>
  <si>
    <r>
      <t xml:space="preserve">For projects </t>
    </r>
    <r>
      <rPr>
        <b/>
        <u/>
        <sz val="11"/>
        <color theme="1"/>
        <rFont val="Calibri"/>
        <family val="2"/>
        <scheme val="minor"/>
      </rPr>
      <t>over</t>
    </r>
    <r>
      <rPr>
        <sz val="11"/>
        <color theme="1"/>
        <rFont val="Calibri"/>
        <family val="2"/>
        <scheme val="minor"/>
      </rPr>
      <t xml:space="preserve"> $300,000 </t>
    </r>
  </si>
  <si>
    <t>Enter value of work if more than $300,000</t>
  </si>
  <si>
    <t>+</t>
  </si>
  <si>
    <t>$1.25 for each $1,000 of fraction thereof in costs over $300,000</t>
  </si>
  <si>
    <t>PERMIT FEE SUBTOTAL</t>
  </si>
  <si>
    <t>MISCELLANEOUS</t>
  </si>
  <si>
    <t>Special Project</t>
  </si>
  <si>
    <t xml:space="preserve">Min fee </t>
  </si>
  <si>
    <t>Enter 1 if special project</t>
  </si>
  <si>
    <t>Penalty Fee</t>
  </si>
  <si>
    <t>When work for which a permit is required is commenced prior to obtaining a permit</t>
  </si>
  <si>
    <t>Enter 1 for penalty</t>
  </si>
  <si>
    <t>double the original permit fee</t>
  </si>
  <si>
    <t>TOTAL PERMIT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</si>
</sst>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u val="doubleAccounting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 val="doubleAccounting"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 wrapText="1"/>
    </xf>
    <xf numFmtId="43" fontId="0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3" xfId="2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/>
    <xf numFmtId="0" fontId="6" fillId="3" borderId="6" xfId="0" applyFont="1" applyFill="1" applyBorder="1" applyAlignment="1">
      <alignment horizontal="center" vertical="center" textRotation="90"/>
    </xf>
    <xf numFmtId="44" fontId="0" fillId="0" borderId="7" xfId="2" applyFont="1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43" fontId="8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3" fontId="8" fillId="4" borderId="7" xfId="0" applyNumberFormat="1" applyFont="1" applyFill="1" applyBorder="1" applyAlignment="1" applyProtection="1">
      <alignment horizontal="center" vertical="center" wrapText="1"/>
      <protection locked="0"/>
    </xf>
    <xf numFmtId="44" fontId="0" fillId="0" borderId="12" xfId="2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3" fontId="8" fillId="4" borderId="5" xfId="1" applyFont="1" applyFill="1" applyBorder="1" applyAlignment="1" applyProtection="1">
      <alignment horizontal="center" vertical="center" wrapText="1"/>
      <protection locked="0"/>
    </xf>
    <xf numFmtId="44" fontId="0" fillId="0" borderId="12" xfId="0" applyNumberFormat="1" applyBorder="1" applyAlignment="1">
      <alignment vertical="center" wrapText="1"/>
    </xf>
    <xf numFmtId="0" fontId="0" fillId="4" borderId="5" xfId="0" applyFill="1" applyBorder="1" applyAlignment="1">
      <alignment horizontal="center" vertical="center" wrapText="1"/>
    </xf>
    <xf numFmtId="44" fontId="0" fillId="0" borderId="5" xfId="2" applyFont="1" applyBorder="1" applyAlignment="1">
      <alignment horizontal="right" vertical="center" wrapText="1"/>
    </xf>
    <xf numFmtId="43" fontId="8" fillId="4" borderId="13" xfId="1" applyFont="1" applyFill="1" applyBorder="1" applyAlignment="1" applyProtection="1">
      <alignment horizontal="center" vertical="center" wrapText="1"/>
      <protection locked="0"/>
    </xf>
    <xf numFmtId="43" fontId="8" fillId="4" borderId="7" xfId="1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6" fontId="0" fillId="0" borderId="5" xfId="0" applyNumberFormat="1" applyBorder="1" applyAlignment="1">
      <alignment horizontal="center" vertical="center" wrapText="1"/>
    </xf>
    <xf numFmtId="43" fontId="8" fillId="4" borderId="5" xfId="1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4" fontId="0" fillId="0" borderId="12" xfId="0" applyNumberFormat="1" applyFont="1" applyBorder="1" applyAlignment="1">
      <alignment vertical="center" wrapText="1"/>
    </xf>
    <xf numFmtId="44" fontId="0" fillId="4" borderId="5" xfId="2" applyFont="1" applyFill="1" applyBorder="1" applyAlignment="1" applyProtection="1">
      <alignment vertical="center" wrapText="1"/>
      <protection locked="0"/>
    </xf>
    <xf numFmtId="0" fontId="6" fillId="3" borderId="14" xfId="0" applyFont="1" applyFill="1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3" fontId="8" fillId="4" borderId="16" xfId="1" applyFont="1" applyFill="1" applyBorder="1" applyAlignment="1" applyProtection="1">
      <alignment horizontal="center" vertical="center" wrapText="1"/>
      <protection locked="0"/>
    </xf>
    <xf numFmtId="44" fontId="0" fillId="0" borderId="17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43" fontId="8" fillId="4" borderId="7" xfId="1" applyFont="1" applyFill="1" applyBorder="1" applyAlignment="1" applyProtection="1">
      <alignment horizontal="center" vertical="center" wrapText="1"/>
      <protection locked="0"/>
    </xf>
    <xf numFmtId="44" fontId="0" fillId="0" borderId="9" xfId="0" applyNumberFormat="1" applyFont="1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44" fontId="8" fillId="4" borderId="5" xfId="2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4" fontId="8" fillId="4" borderId="13" xfId="2" applyFont="1" applyFill="1" applyBorder="1" applyAlignment="1" applyProtection="1">
      <alignment horizontal="center" vertical="center" wrapText="1"/>
      <protection locked="0"/>
    </xf>
    <xf numFmtId="44" fontId="0" fillId="0" borderId="22" xfId="0" applyNumberFormat="1" applyFont="1" applyBorder="1" applyAlignment="1">
      <alignment horizontal="center" vertical="center" wrapText="1"/>
    </xf>
    <xf numFmtId="44" fontId="8" fillId="4" borderId="23" xfId="2" applyFont="1" applyFill="1" applyBorder="1" applyAlignment="1" applyProtection="1">
      <alignment horizontal="center" vertical="center" wrapText="1"/>
      <protection locked="0"/>
    </xf>
    <xf numFmtId="44" fontId="0" fillId="0" borderId="24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44" fontId="12" fillId="2" borderId="4" xfId="0" applyNumberFormat="1" applyFont="1" applyFill="1" applyBorder="1" applyAlignment="1">
      <alignment vertical="center" wrapText="1"/>
    </xf>
    <xf numFmtId="0" fontId="13" fillId="0" borderId="0" xfId="0" applyFont="1"/>
    <xf numFmtId="0" fontId="0" fillId="0" borderId="1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4" fontId="0" fillId="0" borderId="26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3" fontId="8" fillId="4" borderId="23" xfId="1" applyFont="1" applyFill="1" applyBorder="1" applyAlignment="1" applyProtection="1">
      <alignment horizontal="center" vertical="center" wrapText="1"/>
      <protection locked="0"/>
    </xf>
    <xf numFmtId="44" fontId="0" fillId="0" borderId="27" xfId="0" applyNumberFormat="1" applyFont="1" applyBorder="1" applyAlignment="1">
      <alignment horizontal="center" vertical="center" wrapText="1"/>
    </xf>
    <xf numFmtId="44" fontId="14" fillId="2" borderId="4" xfId="0" applyNumberFormat="1" applyFont="1" applyFill="1" applyBorder="1" applyAlignment="1">
      <alignment vertical="center" wrapText="1"/>
    </xf>
    <xf numFmtId="44" fontId="5" fillId="2" borderId="29" xfId="2" applyFont="1" applyFill="1" applyBorder="1" applyAlignment="1">
      <alignment horizontal="center" vertical="center" wrapText="1"/>
    </xf>
    <xf numFmtId="43" fontId="5" fillId="2" borderId="25" xfId="1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4" fontId="0" fillId="0" borderId="31" xfId="2" applyFont="1" applyBorder="1" applyAlignment="1">
      <alignment horizontal="right" vertical="center" wrapText="1"/>
    </xf>
    <xf numFmtId="0" fontId="0" fillId="0" borderId="31" xfId="0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44" fontId="0" fillId="0" borderId="32" xfId="2" applyFont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44" fontId="0" fillId="0" borderId="0" xfId="2" applyFont="1" applyAlignment="1">
      <alignment horizontal="right" vertical="center" wrapText="1"/>
    </xf>
    <xf numFmtId="9" fontId="0" fillId="0" borderId="5" xfId="2" applyNumberFormat="1" applyFont="1" applyBorder="1" applyAlignment="1">
      <alignment horizontal="right" vertical="center" wrapText="1"/>
    </xf>
    <xf numFmtId="44" fontId="0" fillId="0" borderId="16" xfId="2" applyFont="1" applyBorder="1" applyAlignment="1">
      <alignment horizontal="right" vertical="center" wrapText="1"/>
    </xf>
    <xf numFmtId="44" fontId="0" fillId="0" borderId="19" xfId="2" applyFont="1" applyBorder="1" applyAlignment="1">
      <alignment horizontal="right" vertical="center" wrapText="1"/>
    </xf>
    <xf numFmtId="44" fontId="0" fillId="0" borderId="20" xfId="2" applyFont="1" applyBorder="1" applyAlignment="1">
      <alignment horizontal="right" vertical="center" wrapText="1"/>
    </xf>
    <xf numFmtId="44" fontId="0" fillId="0" borderId="13" xfId="2" applyFont="1" applyBorder="1" applyAlignment="1">
      <alignment horizontal="right" vertical="center" wrapText="1"/>
    </xf>
    <xf numFmtId="44" fontId="0" fillId="0" borderId="23" xfId="2" quotePrefix="1" applyFont="1" applyBorder="1" applyAlignment="1">
      <alignment horizontal="right" vertical="center" wrapText="1"/>
    </xf>
    <xf numFmtId="44" fontId="0" fillId="0" borderId="23" xfId="2" applyFont="1" applyBorder="1" applyAlignment="1">
      <alignment horizontal="right" vertical="center" wrapText="1"/>
    </xf>
    <xf numFmtId="0" fontId="3" fillId="5" borderId="0" xfId="0" applyFont="1" applyFill="1"/>
    <xf numFmtId="0" fontId="0" fillId="5" borderId="0" xfId="0" applyFill="1" applyAlignment="1">
      <alignment horizontal="center" vertical="center" wrapText="1"/>
    </xf>
    <xf numFmtId="44" fontId="0" fillId="5" borderId="0" xfId="2" applyFont="1" applyFill="1" applyAlignment="1">
      <alignment horizontal="right" vertical="center" wrapText="1"/>
    </xf>
    <xf numFmtId="43" fontId="0" fillId="5" borderId="0" xfId="1" applyFont="1" applyFill="1" applyAlignment="1">
      <alignment vertical="center" wrapText="1"/>
    </xf>
    <xf numFmtId="0" fontId="0" fillId="5" borderId="0" xfId="0" applyFill="1" applyAlignment="1">
      <alignment vertical="center" wrapText="1"/>
    </xf>
    <xf numFmtId="44" fontId="4" fillId="5" borderId="0" xfId="2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right" vertical="center" wrapText="1"/>
    </xf>
    <xf numFmtId="43" fontId="2" fillId="5" borderId="0" xfId="1" applyFont="1" applyFill="1" applyAlignment="1">
      <alignment horizontal="center" vertical="center" wrapText="1"/>
    </xf>
    <xf numFmtId="0" fontId="0" fillId="5" borderId="0" xfId="0" applyFill="1"/>
    <xf numFmtId="0" fontId="5" fillId="5" borderId="0" xfId="0" applyFont="1" applyFill="1" applyAlignment="1">
      <alignment vertical="center" wrapText="1"/>
    </xf>
    <xf numFmtId="0" fontId="5" fillId="5" borderId="0" xfId="0" applyFont="1" applyFill="1"/>
    <xf numFmtId="0" fontId="13" fillId="5" borderId="0" xfId="0" applyFont="1" applyFill="1" applyAlignment="1">
      <alignment vertical="center" wrapText="1"/>
    </xf>
    <xf numFmtId="0" fontId="13" fillId="5" borderId="0" xfId="0" applyFont="1" applyFill="1"/>
    <xf numFmtId="44" fontId="0" fillId="5" borderId="0" xfId="2" applyFont="1" applyFill="1" applyBorder="1" applyAlignment="1">
      <alignment horizontal="center" vertical="center" wrapText="1"/>
    </xf>
    <xf numFmtId="0" fontId="0" fillId="5" borderId="0" xfId="0" applyFill="1" applyBorder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D8D9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949326</xdr:colOff>
      <xdr:row>0</xdr:row>
      <xdr:rowOff>63499</xdr:rowOff>
    </xdr:from>
    <xdr:to>
      <xdr:col>1</xdr:col>
      <xdr:colOff>2095500</xdr:colOff>
      <xdr:row>4</xdr:row>
      <xdr:rowOff>95250</xdr:rowOff>
    </xdr:to>
    <xdr:pic>
      <xdr:nvPicPr>
        <xdr:cNvPr id="2" name="Picture 1" descr="U:\Building\VILLA'S MEMOS\SYSTEM\TRANSFER FOLDERS 1.3.2013\SIB Final Logo Sml 60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6" y="63499"/>
          <a:ext cx="1146174" cy="11747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"/>
  <sheetViews>
    <sheetView tabSelected="1" zoomScaleNormal="100" workbookViewId="0">
      <selection activeCell="F18" sqref="F18:F19"/>
    </sheetView>
  </sheetViews>
  <sheetFormatPr defaultRowHeight="18.75" x14ac:dyDescent="0.3"/>
  <cols>
    <col min="1" max="1" width="9.140625" style="1"/>
    <col min="2" max="2" width="50.28515625" style="2" customWidth="1"/>
    <col min="3" max="3" width="12.7109375" style="72" customWidth="1"/>
    <col min="4" max="4" width="33" style="2" customWidth="1"/>
    <col min="5" max="5" width="18.7109375" style="2" customWidth="1"/>
    <col min="6" max="6" width="15.28515625" style="3" customWidth="1"/>
    <col min="7" max="7" width="17.5703125" style="4" customWidth="1"/>
    <col min="8" max="8" width="9.140625" style="4"/>
    <col min="9" max="9" width="10" style="4" bestFit="1" customWidth="1"/>
    <col min="10" max="11" width="9.140625" style="4"/>
  </cols>
  <sheetData>
    <row r="1" spans="1:19" s="90" customFormat="1" x14ac:dyDescent="0.3">
      <c r="A1" s="80"/>
      <c r="B1" s="81"/>
      <c r="C1" s="82"/>
      <c r="D1" s="81"/>
      <c r="E1" s="81"/>
      <c r="F1" s="83"/>
      <c r="G1" s="84"/>
      <c r="H1" s="96"/>
      <c r="I1" s="84"/>
      <c r="J1" s="84"/>
      <c r="K1" s="84"/>
    </row>
    <row r="2" spans="1:19" s="90" customFormat="1" ht="23.25" x14ac:dyDescent="0.25">
      <c r="A2" s="85" t="s">
        <v>0</v>
      </c>
      <c r="B2" s="85"/>
      <c r="C2" s="85"/>
      <c r="D2" s="85"/>
      <c r="E2" s="85"/>
      <c r="F2" s="85"/>
      <c r="G2" s="85"/>
      <c r="H2" s="96"/>
      <c r="I2" s="84"/>
      <c r="J2" s="84"/>
      <c r="K2" s="84"/>
    </row>
    <row r="3" spans="1:19" s="90" customFormat="1" ht="23.25" customHeight="1" x14ac:dyDescent="0.25">
      <c r="A3" s="86" t="s">
        <v>1</v>
      </c>
      <c r="B3" s="86"/>
      <c r="C3" s="86"/>
      <c r="D3" s="86"/>
      <c r="E3" s="86"/>
      <c r="F3" s="86"/>
      <c r="G3" s="86"/>
      <c r="H3" s="96"/>
      <c r="I3" s="84"/>
      <c r="J3" s="84"/>
      <c r="K3" s="84"/>
    </row>
    <row r="4" spans="1:19" s="90" customFormat="1" ht="23.25" customHeight="1" x14ac:dyDescent="0.25">
      <c r="A4" s="87"/>
      <c r="B4" s="87"/>
      <c r="C4" s="88"/>
      <c r="D4" s="87"/>
      <c r="E4" s="81"/>
      <c r="F4" s="87"/>
      <c r="G4" s="87"/>
      <c r="H4" s="96"/>
      <c r="I4" s="84"/>
      <c r="J4" s="84"/>
      <c r="K4" s="84"/>
    </row>
    <row r="5" spans="1:19" s="90" customFormat="1" ht="19.5" thickBot="1" x14ac:dyDescent="0.35">
      <c r="A5" s="80"/>
      <c r="B5" s="81"/>
      <c r="C5" s="82"/>
      <c r="D5" s="81"/>
      <c r="E5" s="81"/>
      <c r="F5" s="89"/>
      <c r="G5" s="84"/>
      <c r="H5" s="96"/>
      <c r="I5" s="84"/>
      <c r="J5" s="84"/>
      <c r="K5" s="84"/>
    </row>
    <row r="6" spans="1:19" s="9" customFormat="1" ht="79.5" thickBot="1" x14ac:dyDescent="0.3">
      <c r="A6" s="5" t="s">
        <v>2</v>
      </c>
      <c r="B6" s="6"/>
      <c r="C6" s="7" t="s">
        <v>3</v>
      </c>
      <c r="D6" s="62"/>
      <c r="E6" s="71" t="s">
        <v>6</v>
      </c>
      <c r="F6" s="63" t="s">
        <v>4</v>
      </c>
      <c r="G6" s="8" t="s">
        <v>5</v>
      </c>
      <c r="H6" s="91"/>
      <c r="I6" s="91"/>
      <c r="J6" s="91"/>
      <c r="K6" s="91"/>
      <c r="L6" s="92"/>
      <c r="M6" s="92"/>
      <c r="N6" s="92"/>
      <c r="O6" s="92"/>
      <c r="P6" s="92"/>
      <c r="Q6" s="92"/>
      <c r="R6" s="92"/>
      <c r="S6" s="92"/>
    </row>
    <row r="7" spans="1:19" ht="15" x14ac:dyDescent="0.25">
      <c r="A7" s="10" t="s">
        <v>7</v>
      </c>
      <c r="B7" s="65" t="s">
        <v>8</v>
      </c>
      <c r="C7" s="66">
        <v>125</v>
      </c>
      <c r="D7" s="67" t="s">
        <v>9</v>
      </c>
      <c r="E7" s="68" t="s">
        <v>10</v>
      </c>
      <c r="F7" s="13"/>
      <c r="G7" s="69">
        <f>IF(F7&lt;=1,0,IF(F7&lt;=100,C7,IF(F7&gt;100,C7+ROUNDUP(((F7-100)/100),0)*C8)))</f>
        <v>0</v>
      </c>
      <c r="H7" s="84"/>
      <c r="I7" s="95"/>
      <c r="J7" s="84"/>
      <c r="K7" s="84"/>
      <c r="L7" s="90"/>
      <c r="M7" s="90"/>
      <c r="N7" s="90"/>
      <c r="O7" s="90"/>
      <c r="P7" s="90"/>
      <c r="Q7" s="90"/>
      <c r="R7" s="90"/>
      <c r="S7" s="90"/>
    </row>
    <row r="8" spans="1:19" ht="30" x14ac:dyDescent="0.25">
      <c r="A8" s="15"/>
      <c r="B8" s="16"/>
      <c r="C8" s="24">
        <v>30</v>
      </c>
      <c r="D8" s="17" t="s">
        <v>11</v>
      </c>
      <c r="E8" s="14"/>
      <c r="F8" s="18"/>
      <c r="G8" s="19"/>
      <c r="H8" s="84"/>
      <c r="I8" s="95"/>
      <c r="J8" s="84"/>
      <c r="K8" s="84"/>
      <c r="L8" s="90"/>
      <c r="M8" s="90"/>
      <c r="N8" s="90"/>
      <c r="O8" s="90"/>
      <c r="P8" s="90"/>
      <c r="Q8" s="90"/>
      <c r="R8" s="90"/>
      <c r="S8" s="90"/>
    </row>
    <row r="9" spans="1:19" ht="30" x14ac:dyDescent="0.25">
      <c r="A9" s="15"/>
      <c r="B9" s="20" t="s">
        <v>12</v>
      </c>
      <c r="C9" s="24">
        <v>75</v>
      </c>
      <c r="D9" s="17" t="s">
        <v>13</v>
      </c>
      <c r="E9" s="23" t="s">
        <v>10</v>
      </c>
      <c r="F9" s="21"/>
      <c r="G9" s="22">
        <f>ROUNDUP(F9/100,0)*C9</f>
        <v>0</v>
      </c>
      <c r="H9" s="84"/>
      <c r="I9" s="84"/>
      <c r="J9" s="84"/>
      <c r="K9" s="84"/>
      <c r="L9" s="90"/>
      <c r="M9" s="90"/>
      <c r="N9" s="90"/>
      <c r="O9" s="90"/>
      <c r="P9" s="90"/>
      <c r="Q9" s="90"/>
      <c r="R9" s="90"/>
      <c r="S9" s="90"/>
    </row>
    <row r="10" spans="1:19" ht="30" x14ac:dyDescent="0.25">
      <c r="A10" s="15"/>
      <c r="B10" s="20" t="s">
        <v>14</v>
      </c>
      <c r="C10" s="24">
        <v>35</v>
      </c>
      <c r="D10" s="17" t="s">
        <v>15</v>
      </c>
      <c r="E10" s="23" t="s">
        <v>16</v>
      </c>
      <c r="F10" s="21"/>
      <c r="G10" s="22">
        <f>F10*C10</f>
        <v>0</v>
      </c>
      <c r="H10" s="84"/>
      <c r="I10" s="84"/>
      <c r="J10" s="84"/>
      <c r="K10" s="84"/>
      <c r="L10" s="90"/>
      <c r="M10" s="90"/>
      <c r="N10" s="90"/>
      <c r="O10" s="90"/>
      <c r="P10" s="90"/>
      <c r="Q10" s="90"/>
      <c r="R10" s="90"/>
      <c r="S10" s="90"/>
    </row>
    <row r="11" spans="1:19" ht="15" x14ac:dyDescent="0.25">
      <c r="A11" s="15"/>
      <c r="B11" s="16" t="s">
        <v>17</v>
      </c>
      <c r="C11" s="24">
        <v>75</v>
      </c>
      <c r="D11" s="17" t="s">
        <v>9</v>
      </c>
      <c r="E11" s="14" t="s">
        <v>10</v>
      </c>
      <c r="F11" s="25"/>
      <c r="G11" s="19">
        <f>IF(F11&lt;=1,0,IF(F11&lt;=100,C11,IF(F11&gt;100,C11+ROUNDUP(((F11-100)/100),0)*C12)))</f>
        <v>0</v>
      </c>
      <c r="H11" s="84"/>
      <c r="I11" s="84"/>
      <c r="J11" s="84"/>
      <c r="K11" s="84"/>
      <c r="L11" s="90"/>
      <c r="M11" s="90"/>
      <c r="N11" s="90"/>
      <c r="O11" s="90"/>
      <c r="P11" s="90"/>
      <c r="Q11" s="90"/>
      <c r="R11" s="90"/>
      <c r="S11" s="90"/>
    </row>
    <row r="12" spans="1:19" ht="30" x14ac:dyDescent="0.25">
      <c r="A12" s="15"/>
      <c r="B12" s="16"/>
      <c r="C12" s="24">
        <v>30</v>
      </c>
      <c r="D12" s="17" t="s">
        <v>11</v>
      </c>
      <c r="E12" s="14"/>
      <c r="F12" s="26"/>
      <c r="G12" s="19"/>
      <c r="H12" s="84"/>
      <c r="I12" s="84"/>
      <c r="J12" s="84"/>
      <c r="K12" s="84"/>
      <c r="L12" s="90"/>
      <c r="M12" s="90"/>
      <c r="N12" s="90"/>
      <c r="O12" s="90"/>
      <c r="P12" s="90"/>
      <c r="Q12" s="90"/>
      <c r="R12" s="90"/>
      <c r="S12" s="90"/>
    </row>
    <row r="13" spans="1:19" ht="15" x14ac:dyDescent="0.25">
      <c r="A13" s="15"/>
      <c r="B13" s="27" t="s">
        <v>18</v>
      </c>
      <c r="C13" s="24">
        <v>75</v>
      </c>
      <c r="D13" s="17" t="s">
        <v>19</v>
      </c>
      <c r="E13" s="23" t="s">
        <v>20</v>
      </c>
      <c r="F13" s="21"/>
      <c r="G13" s="22">
        <f>F13*C13</f>
        <v>0</v>
      </c>
      <c r="H13" s="84"/>
      <c r="I13" s="84"/>
      <c r="J13" s="84"/>
      <c r="K13" s="84"/>
      <c r="L13" s="90"/>
      <c r="M13" s="90"/>
      <c r="N13" s="90"/>
      <c r="O13" s="90"/>
      <c r="P13" s="90"/>
      <c r="Q13" s="90"/>
      <c r="R13" s="90"/>
      <c r="S13" s="90"/>
    </row>
    <row r="14" spans="1:19" ht="15" x14ac:dyDescent="0.25">
      <c r="A14" s="15"/>
      <c r="B14" s="27"/>
      <c r="C14" s="24">
        <v>100</v>
      </c>
      <c r="D14" s="17" t="s">
        <v>21</v>
      </c>
      <c r="E14" s="23" t="s">
        <v>20</v>
      </c>
      <c r="F14" s="21"/>
      <c r="G14" s="22">
        <f t="shared" ref="G14:G17" si="0">F14*C14</f>
        <v>0</v>
      </c>
      <c r="H14" s="84"/>
      <c r="I14" s="84"/>
      <c r="J14" s="84"/>
      <c r="K14" s="84"/>
      <c r="L14" s="90"/>
      <c r="M14" s="90"/>
      <c r="N14" s="90"/>
      <c r="O14" s="90"/>
      <c r="P14" s="90"/>
      <c r="Q14" s="90"/>
      <c r="R14" s="90"/>
      <c r="S14" s="90"/>
    </row>
    <row r="15" spans="1:19" ht="15" x14ac:dyDescent="0.25">
      <c r="A15" s="15"/>
      <c r="B15" s="27"/>
      <c r="C15" s="24">
        <v>150</v>
      </c>
      <c r="D15" s="28" t="s">
        <v>22</v>
      </c>
      <c r="E15" s="23" t="s">
        <v>20</v>
      </c>
      <c r="F15" s="21"/>
      <c r="G15" s="22">
        <f t="shared" si="0"/>
        <v>0</v>
      </c>
      <c r="H15" s="84"/>
      <c r="I15" s="84"/>
      <c r="J15" s="84"/>
      <c r="K15" s="84"/>
      <c r="L15" s="90"/>
      <c r="M15" s="90"/>
      <c r="N15" s="90"/>
      <c r="O15" s="90"/>
      <c r="P15" s="90"/>
      <c r="Q15" s="90"/>
      <c r="R15" s="90"/>
      <c r="S15" s="90"/>
    </row>
    <row r="16" spans="1:19" ht="30" x14ac:dyDescent="0.25">
      <c r="A16" s="15"/>
      <c r="B16" s="27"/>
      <c r="C16" s="24">
        <v>75</v>
      </c>
      <c r="D16" s="17" t="s">
        <v>23</v>
      </c>
      <c r="E16" s="23" t="s">
        <v>20</v>
      </c>
      <c r="F16" s="21">
        <v>0</v>
      </c>
      <c r="G16" s="22">
        <f t="shared" si="0"/>
        <v>0</v>
      </c>
      <c r="H16" s="84"/>
      <c r="I16" s="84"/>
      <c r="J16" s="84"/>
      <c r="K16" s="84"/>
      <c r="L16" s="90"/>
      <c r="M16" s="90"/>
      <c r="N16" s="90"/>
      <c r="O16" s="90"/>
      <c r="P16" s="90"/>
      <c r="Q16" s="90"/>
      <c r="R16" s="90"/>
      <c r="S16" s="90"/>
    </row>
    <row r="17" spans="1:19" ht="15" x14ac:dyDescent="0.25">
      <c r="A17" s="15"/>
      <c r="B17" s="27"/>
      <c r="C17" s="24">
        <v>75</v>
      </c>
      <c r="D17" s="17" t="s">
        <v>24</v>
      </c>
      <c r="E17" s="23" t="s">
        <v>20</v>
      </c>
      <c r="F17" s="21">
        <v>0</v>
      </c>
      <c r="G17" s="22">
        <f t="shared" si="0"/>
        <v>0</v>
      </c>
      <c r="H17" s="84"/>
      <c r="I17" s="84"/>
      <c r="J17" s="84"/>
      <c r="K17" s="84"/>
      <c r="L17" s="90"/>
      <c r="M17" s="90"/>
      <c r="N17" s="90"/>
      <c r="O17" s="90"/>
      <c r="P17" s="90"/>
      <c r="Q17" s="90"/>
      <c r="R17" s="90"/>
      <c r="S17" s="90"/>
    </row>
    <row r="18" spans="1:19" ht="30" x14ac:dyDescent="0.25">
      <c r="A18" s="15"/>
      <c r="B18" s="27" t="s">
        <v>25</v>
      </c>
      <c r="C18" s="24">
        <v>100</v>
      </c>
      <c r="D18" s="17" t="s">
        <v>26</v>
      </c>
      <c r="E18" s="14" t="s">
        <v>10</v>
      </c>
      <c r="F18" s="29"/>
      <c r="G18" s="19">
        <f>IF(F18&lt;=1,0,IF(F18&lt;=100,C18,IF(F18&gt;100,C18+ROUNDUP(((F18-100)/100),0)*C19)))</f>
        <v>0</v>
      </c>
      <c r="H18" s="84"/>
      <c r="I18" s="84"/>
      <c r="J18" s="84"/>
      <c r="K18" s="84"/>
      <c r="L18" s="90"/>
      <c r="M18" s="90"/>
      <c r="N18" s="90"/>
      <c r="O18" s="90"/>
      <c r="P18" s="90"/>
      <c r="Q18" s="90"/>
      <c r="R18" s="90"/>
      <c r="S18" s="90"/>
    </row>
    <row r="19" spans="1:19" ht="30" x14ac:dyDescent="0.25">
      <c r="A19" s="15"/>
      <c r="B19" s="27"/>
      <c r="C19" s="24">
        <v>150</v>
      </c>
      <c r="D19" s="17" t="s">
        <v>27</v>
      </c>
      <c r="E19" s="14"/>
      <c r="F19" s="29"/>
      <c r="G19" s="19"/>
      <c r="H19" s="84"/>
      <c r="I19" s="84"/>
      <c r="J19" s="84"/>
      <c r="K19" s="84"/>
      <c r="L19" s="90"/>
      <c r="M19" s="90"/>
      <c r="N19" s="90"/>
      <c r="O19" s="90"/>
      <c r="P19" s="90"/>
      <c r="Q19" s="90"/>
      <c r="R19" s="90"/>
      <c r="S19" s="90"/>
    </row>
    <row r="20" spans="1:19" ht="15" x14ac:dyDescent="0.25">
      <c r="A20" s="15"/>
      <c r="B20" s="27"/>
      <c r="C20" s="24">
        <v>75</v>
      </c>
      <c r="D20" s="17" t="s">
        <v>28</v>
      </c>
      <c r="E20" s="14" t="s">
        <v>10</v>
      </c>
      <c r="F20" s="29"/>
      <c r="G20" s="19">
        <f>IF(F20&lt;=1,0,IF(F20&lt;=100,C20,IF(F20&gt;100,C20+ROUNDUP(((F20-100)/100),0)*C21)))</f>
        <v>0</v>
      </c>
      <c r="H20" s="84"/>
      <c r="I20" s="84"/>
      <c r="J20" s="84"/>
      <c r="K20" s="84"/>
      <c r="L20" s="90"/>
      <c r="M20" s="90"/>
      <c r="N20" s="90"/>
      <c r="O20" s="90"/>
      <c r="P20" s="90"/>
      <c r="Q20" s="90"/>
      <c r="R20" s="90"/>
      <c r="S20" s="90"/>
    </row>
    <row r="21" spans="1:19" ht="30" x14ac:dyDescent="0.25">
      <c r="A21" s="15"/>
      <c r="B21" s="27"/>
      <c r="C21" s="24">
        <v>75</v>
      </c>
      <c r="D21" s="17" t="s">
        <v>27</v>
      </c>
      <c r="E21" s="14"/>
      <c r="F21" s="29"/>
      <c r="G21" s="19"/>
      <c r="H21" s="84"/>
      <c r="I21" s="84"/>
      <c r="J21" s="84"/>
      <c r="K21" s="84"/>
      <c r="L21" s="90"/>
      <c r="M21" s="90"/>
      <c r="N21" s="90"/>
      <c r="O21" s="90"/>
      <c r="P21" s="90"/>
      <c r="Q21" s="90"/>
      <c r="R21" s="90"/>
      <c r="S21" s="90"/>
    </row>
    <row r="22" spans="1:19" ht="15" x14ac:dyDescent="0.25">
      <c r="A22" s="15"/>
      <c r="B22" s="27" t="s">
        <v>29</v>
      </c>
      <c r="C22" s="24">
        <v>125</v>
      </c>
      <c r="D22" s="17" t="s">
        <v>9</v>
      </c>
      <c r="E22" s="14" t="s">
        <v>10</v>
      </c>
      <c r="F22" s="29"/>
      <c r="G22" s="19">
        <f>IF(F22&lt;=1,0,IF(F22&lt;=100,C22,IF(F22&gt;100,C22+ROUNDUP(((F22-100)/100),0)*C23)))</f>
        <v>0</v>
      </c>
      <c r="H22" s="84"/>
      <c r="I22" s="84"/>
      <c r="J22" s="84"/>
      <c r="K22" s="84"/>
      <c r="L22" s="90"/>
      <c r="M22" s="90"/>
      <c r="N22" s="90"/>
      <c r="O22" s="90"/>
      <c r="P22" s="90"/>
      <c r="Q22" s="90"/>
      <c r="R22" s="90"/>
      <c r="S22" s="90"/>
    </row>
    <row r="23" spans="1:19" ht="30" x14ac:dyDescent="0.25">
      <c r="A23" s="15"/>
      <c r="B23" s="27"/>
      <c r="C23" s="24">
        <v>35</v>
      </c>
      <c r="D23" s="17" t="s">
        <v>11</v>
      </c>
      <c r="E23" s="14"/>
      <c r="F23" s="29"/>
      <c r="G23" s="19"/>
      <c r="H23" s="84"/>
      <c r="I23" s="84"/>
      <c r="J23" s="84"/>
      <c r="K23" s="84"/>
      <c r="L23" s="90"/>
      <c r="M23" s="90"/>
      <c r="N23" s="90"/>
      <c r="O23" s="90"/>
      <c r="P23" s="90"/>
      <c r="Q23" s="90"/>
      <c r="R23" s="90"/>
      <c r="S23" s="90"/>
    </row>
    <row r="24" spans="1:19" ht="15" x14ac:dyDescent="0.25">
      <c r="A24" s="15"/>
      <c r="B24" s="16" t="s">
        <v>30</v>
      </c>
      <c r="C24" s="24">
        <v>75</v>
      </c>
      <c r="D24" s="17" t="s">
        <v>9</v>
      </c>
      <c r="E24" s="14" t="s">
        <v>10</v>
      </c>
      <c r="F24" s="29"/>
      <c r="G24" s="19">
        <f>IF(F24&lt;=1,0,IF(F24&lt;=100,C24,IF(F24&gt;100,C24+ROUNDUP(((F24-100)/100),0)*C25)))</f>
        <v>0</v>
      </c>
      <c r="H24" s="84"/>
      <c r="I24" s="84"/>
      <c r="J24" s="84"/>
      <c r="K24" s="84"/>
      <c r="L24" s="90"/>
      <c r="M24" s="90"/>
      <c r="N24" s="90"/>
      <c r="O24" s="90"/>
      <c r="P24" s="90"/>
      <c r="Q24" s="90"/>
      <c r="R24" s="90"/>
      <c r="S24" s="90"/>
    </row>
    <row r="25" spans="1:19" ht="30" x14ac:dyDescent="0.25">
      <c r="A25" s="15"/>
      <c r="B25" s="16"/>
      <c r="C25" s="24">
        <v>25</v>
      </c>
      <c r="D25" s="17" t="s">
        <v>11</v>
      </c>
      <c r="E25" s="14"/>
      <c r="F25" s="29"/>
      <c r="G25" s="19"/>
      <c r="H25" s="84"/>
      <c r="I25" s="84"/>
      <c r="J25" s="84"/>
      <c r="K25" s="84"/>
      <c r="L25" s="90"/>
      <c r="M25" s="90"/>
      <c r="N25" s="90"/>
      <c r="O25" s="90"/>
      <c r="P25" s="90"/>
      <c r="Q25" s="90"/>
      <c r="R25" s="90"/>
      <c r="S25" s="90"/>
    </row>
    <row r="26" spans="1:19" ht="30" x14ac:dyDescent="0.25">
      <c r="A26" s="15"/>
      <c r="B26" s="30" t="s">
        <v>31</v>
      </c>
      <c r="C26" s="24">
        <v>15</v>
      </c>
      <c r="D26" s="31" t="s">
        <v>32</v>
      </c>
      <c r="E26" s="23" t="s">
        <v>33</v>
      </c>
      <c r="F26" s="21"/>
      <c r="G26" s="32">
        <f>F26*C26</f>
        <v>0</v>
      </c>
      <c r="H26" s="84"/>
      <c r="I26" s="84"/>
      <c r="J26" s="84"/>
      <c r="K26" s="84"/>
      <c r="L26" s="90"/>
      <c r="M26" s="90"/>
      <c r="N26" s="90"/>
      <c r="O26" s="90"/>
      <c r="P26" s="90"/>
      <c r="Q26" s="90"/>
      <c r="R26" s="90"/>
      <c r="S26" s="90"/>
    </row>
    <row r="27" spans="1:19" ht="30" x14ac:dyDescent="0.25">
      <c r="A27" s="15"/>
      <c r="B27" s="16" t="s">
        <v>34</v>
      </c>
      <c r="C27" s="24">
        <v>10000</v>
      </c>
      <c r="D27" s="17" t="s">
        <v>35</v>
      </c>
      <c r="E27" s="14" t="s">
        <v>36</v>
      </c>
      <c r="F27" s="29"/>
      <c r="G27" s="19">
        <f>IF(F27&lt;=1,0,IF(F27&lt;=100,C27,IF(F27&gt;100,C27+ROUNDUP(((F27-100)/100),0)*C28)))</f>
        <v>0</v>
      </c>
      <c r="H27" s="84"/>
      <c r="I27" s="84"/>
      <c r="J27" s="84"/>
      <c r="K27" s="84"/>
      <c r="L27" s="90"/>
      <c r="M27" s="90"/>
      <c r="N27" s="90"/>
      <c r="O27" s="90"/>
      <c r="P27" s="90"/>
      <c r="Q27" s="90"/>
      <c r="R27" s="90"/>
      <c r="S27" s="90"/>
    </row>
    <row r="28" spans="1:19" ht="30" x14ac:dyDescent="0.25">
      <c r="A28" s="15"/>
      <c r="B28" s="16"/>
      <c r="C28" s="24">
        <v>200</v>
      </c>
      <c r="D28" s="17" t="s">
        <v>37</v>
      </c>
      <c r="E28" s="14"/>
      <c r="F28" s="29"/>
      <c r="G28" s="19"/>
      <c r="H28" s="84"/>
      <c r="I28" s="84"/>
      <c r="J28" s="84"/>
      <c r="K28" s="84"/>
      <c r="L28" s="90"/>
      <c r="M28" s="90"/>
      <c r="N28" s="90"/>
      <c r="O28" s="90"/>
      <c r="P28" s="90"/>
      <c r="Q28" s="90"/>
      <c r="R28" s="90"/>
      <c r="S28" s="90"/>
    </row>
    <row r="29" spans="1:19" ht="30" x14ac:dyDescent="0.25">
      <c r="A29" s="15"/>
      <c r="B29" s="20" t="s">
        <v>38</v>
      </c>
      <c r="C29" s="24">
        <v>100</v>
      </c>
      <c r="D29" s="17" t="s">
        <v>13</v>
      </c>
      <c r="E29" s="23" t="s">
        <v>10</v>
      </c>
      <c r="F29" s="21"/>
      <c r="G29" s="22">
        <f>ROUNDUP((F29/100),0)*C29</f>
        <v>0</v>
      </c>
      <c r="H29" s="84"/>
      <c r="I29" s="84"/>
      <c r="J29" s="84"/>
      <c r="K29" s="84"/>
      <c r="L29" s="90"/>
      <c r="M29" s="90"/>
      <c r="N29" s="90"/>
      <c r="O29" s="90"/>
      <c r="P29" s="90"/>
      <c r="Q29" s="90"/>
      <c r="R29" s="90"/>
      <c r="S29" s="90"/>
    </row>
    <row r="30" spans="1:19" ht="15" x14ac:dyDescent="0.25">
      <c r="A30" s="15"/>
      <c r="B30" s="20" t="s">
        <v>39</v>
      </c>
      <c r="C30" s="24">
        <v>100</v>
      </c>
      <c r="D30" s="17" t="s">
        <v>13</v>
      </c>
      <c r="E30" s="23" t="s">
        <v>10</v>
      </c>
      <c r="F30" s="21"/>
      <c r="G30" s="22">
        <f t="shared" ref="G30:G31" si="1">ROUNDUP((F30/100),0)*C30</f>
        <v>0</v>
      </c>
      <c r="H30" s="84"/>
      <c r="I30" s="84"/>
      <c r="J30" s="84"/>
      <c r="K30" s="84"/>
      <c r="L30" s="90"/>
      <c r="M30" s="90"/>
      <c r="N30" s="90"/>
      <c r="O30" s="90"/>
      <c r="P30" s="90"/>
      <c r="Q30" s="90"/>
      <c r="R30" s="90"/>
      <c r="S30" s="90"/>
    </row>
    <row r="31" spans="1:19" ht="30" x14ac:dyDescent="0.25">
      <c r="A31" s="15"/>
      <c r="B31" s="20" t="s">
        <v>40</v>
      </c>
      <c r="C31" s="24">
        <v>150</v>
      </c>
      <c r="D31" s="17" t="s">
        <v>13</v>
      </c>
      <c r="E31" s="23" t="s">
        <v>10</v>
      </c>
      <c r="F31" s="21"/>
      <c r="G31" s="22">
        <f t="shared" si="1"/>
        <v>0</v>
      </c>
      <c r="H31" s="84"/>
      <c r="I31" s="84"/>
      <c r="J31" s="84"/>
      <c r="K31" s="84"/>
      <c r="L31" s="90"/>
      <c r="M31" s="90"/>
      <c r="N31" s="90"/>
      <c r="O31" s="90"/>
      <c r="P31" s="90"/>
      <c r="Q31" s="90"/>
      <c r="R31" s="90"/>
      <c r="S31" s="90"/>
    </row>
    <row r="32" spans="1:19" ht="15" x14ac:dyDescent="0.25">
      <c r="A32" s="15"/>
      <c r="B32" s="20" t="s">
        <v>41</v>
      </c>
      <c r="C32" s="24">
        <v>1500</v>
      </c>
      <c r="D32" s="17" t="s">
        <v>42</v>
      </c>
      <c r="E32" s="23" t="s">
        <v>43</v>
      </c>
      <c r="F32" s="21"/>
      <c r="G32" s="32">
        <f>F32*C32</f>
        <v>0</v>
      </c>
      <c r="H32" s="84"/>
      <c r="I32" s="84"/>
      <c r="J32" s="84"/>
      <c r="K32" s="84"/>
      <c r="L32" s="90"/>
      <c r="M32" s="90"/>
      <c r="N32" s="90"/>
      <c r="O32" s="90"/>
      <c r="P32" s="90"/>
      <c r="Q32" s="90"/>
      <c r="R32" s="90"/>
      <c r="S32" s="90"/>
    </row>
    <row r="33" spans="1:19" ht="15" x14ac:dyDescent="0.25">
      <c r="A33" s="15"/>
      <c r="B33" s="20" t="s">
        <v>44</v>
      </c>
      <c r="C33" s="24">
        <v>1000</v>
      </c>
      <c r="D33" s="17" t="s">
        <v>42</v>
      </c>
      <c r="E33" s="23" t="s">
        <v>43</v>
      </c>
      <c r="F33" s="21"/>
      <c r="G33" s="32">
        <f>F33*C33</f>
        <v>0</v>
      </c>
      <c r="H33" s="84"/>
      <c r="I33" s="84"/>
      <c r="J33" s="84"/>
      <c r="K33" s="84"/>
      <c r="L33" s="90"/>
      <c r="M33" s="90"/>
      <c r="N33" s="90"/>
      <c r="O33" s="90"/>
      <c r="P33" s="90"/>
      <c r="Q33" s="90"/>
      <c r="R33" s="90"/>
      <c r="S33" s="90"/>
    </row>
    <row r="34" spans="1:19" ht="30" x14ac:dyDescent="0.25">
      <c r="A34" s="15"/>
      <c r="B34" s="20" t="s">
        <v>45</v>
      </c>
      <c r="C34" s="73">
        <v>0.03</v>
      </c>
      <c r="D34" s="17" t="s">
        <v>46</v>
      </c>
      <c r="E34" s="23" t="s">
        <v>47</v>
      </c>
      <c r="F34" s="33"/>
      <c r="G34" s="22">
        <f>F34*0.03</f>
        <v>0</v>
      </c>
      <c r="H34" s="84"/>
      <c r="I34" s="84"/>
      <c r="J34" s="84"/>
      <c r="K34" s="84"/>
      <c r="L34" s="90"/>
      <c r="M34" s="90"/>
      <c r="N34" s="90"/>
      <c r="O34" s="90"/>
      <c r="P34" s="90"/>
      <c r="Q34" s="90"/>
      <c r="R34" s="90"/>
      <c r="S34" s="90"/>
    </row>
    <row r="35" spans="1:19" ht="15.75" thickBot="1" x14ac:dyDescent="0.3">
      <c r="A35" s="34"/>
      <c r="B35" s="35" t="s">
        <v>48</v>
      </c>
      <c r="C35" s="74">
        <v>100</v>
      </c>
      <c r="D35" s="36" t="s">
        <v>49</v>
      </c>
      <c r="E35" s="70" t="s">
        <v>50</v>
      </c>
      <c r="F35" s="37"/>
      <c r="G35" s="38">
        <f>F35*C35</f>
        <v>0</v>
      </c>
      <c r="H35" s="84"/>
      <c r="I35" s="84"/>
      <c r="J35" s="84"/>
      <c r="K35" s="84"/>
      <c r="L35" s="90"/>
      <c r="M35" s="90"/>
      <c r="N35" s="90"/>
      <c r="O35" s="90"/>
      <c r="P35" s="90"/>
      <c r="Q35" s="90"/>
      <c r="R35" s="90"/>
      <c r="S35" s="90"/>
    </row>
    <row r="36" spans="1:19" ht="30" x14ac:dyDescent="0.25">
      <c r="A36" s="15" t="s">
        <v>51</v>
      </c>
      <c r="B36" s="39" t="s">
        <v>52</v>
      </c>
      <c r="C36" s="75">
        <v>300</v>
      </c>
      <c r="D36" s="12" t="s">
        <v>53</v>
      </c>
      <c r="E36" s="64" t="s">
        <v>54</v>
      </c>
      <c r="F36" s="40"/>
      <c r="G36" s="41">
        <f>IF(F36=1,F36*C36,0)</f>
        <v>0</v>
      </c>
      <c r="H36" s="84"/>
      <c r="I36" s="84"/>
      <c r="J36" s="84"/>
      <c r="K36" s="84"/>
      <c r="L36" s="90"/>
      <c r="M36" s="90"/>
      <c r="N36" s="90"/>
      <c r="O36" s="90"/>
      <c r="P36" s="90"/>
      <c r="Q36" s="90"/>
      <c r="R36" s="90"/>
      <c r="S36" s="90"/>
    </row>
    <row r="37" spans="1:19" ht="30" x14ac:dyDescent="0.25">
      <c r="A37" s="15"/>
      <c r="B37" s="39"/>
      <c r="C37" s="76">
        <v>750</v>
      </c>
      <c r="D37" s="42" t="s">
        <v>55</v>
      </c>
      <c r="E37" s="23" t="s">
        <v>56</v>
      </c>
      <c r="F37" s="43"/>
      <c r="G37" s="32">
        <f>IF(AND(F37&gt;0,F37&lt;=300000),C37,0)</f>
        <v>0</v>
      </c>
      <c r="H37" s="84"/>
      <c r="I37" s="84"/>
      <c r="J37" s="84"/>
      <c r="K37" s="84"/>
      <c r="L37" s="90"/>
      <c r="M37" s="90"/>
      <c r="N37" s="90"/>
      <c r="O37" s="90"/>
      <c r="P37" s="90"/>
      <c r="Q37" s="90"/>
      <c r="R37" s="90"/>
      <c r="S37" s="90"/>
    </row>
    <row r="38" spans="1:19" ht="15" customHeight="1" x14ac:dyDescent="0.25">
      <c r="A38" s="15"/>
      <c r="B38" s="44"/>
      <c r="C38" s="77">
        <v>750</v>
      </c>
      <c r="D38" s="45" t="s">
        <v>57</v>
      </c>
      <c r="E38" s="14" t="s">
        <v>58</v>
      </c>
      <c r="F38" s="46"/>
      <c r="G38" s="47">
        <f>IF(F38&gt;300000,C38+(ROUNDUP(F38-300000,-3)/1000)*1.25,0)</f>
        <v>0</v>
      </c>
      <c r="H38" s="84"/>
      <c r="I38" s="84"/>
      <c r="J38" s="84"/>
      <c r="K38" s="84"/>
      <c r="L38" s="90"/>
      <c r="M38" s="90"/>
      <c r="N38" s="90"/>
      <c r="O38" s="90"/>
      <c r="P38" s="90"/>
      <c r="Q38" s="90"/>
      <c r="R38" s="90"/>
      <c r="S38" s="90"/>
    </row>
    <row r="39" spans="1:19" ht="15" x14ac:dyDescent="0.25">
      <c r="A39" s="15"/>
      <c r="B39" s="44"/>
      <c r="C39" s="78" t="s">
        <v>59</v>
      </c>
      <c r="D39" s="39"/>
      <c r="E39" s="14"/>
      <c r="F39" s="48"/>
      <c r="G39" s="49"/>
      <c r="H39" s="84"/>
      <c r="I39" s="84"/>
      <c r="J39" s="84"/>
      <c r="K39" s="84"/>
      <c r="L39" s="90"/>
      <c r="M39" s="90"/>
      <c r="N39" s="90"/>
      <c r="O39" s="90"/>
      <c r="P39" s="90"/>
      <c r="Q39" s="90"/>
      <c r="R39" s="90"/>
      <c r="S39" s="90"/>
    </row>
    <row r="40" spans="1:19" ht="90.75" thickBot="1" x14ac:dyDescent="0.3">
      <c r="A40" s="15"/>
      <c r="B40" s="44"/>
      <c r="C40" s="79" t="s">
        <v>60</v>
      </c>
      <c r="D40" s="39"/>
      <c r="E40" s="14"/>
      <c r="F40" s="48"/>
      <c r="G40" s="49"/>
      <c r="H40" s="84"/>
      <c r="I40" s="84"/>
      <c r="J40" s="84"/>
      <c r="K40" s="84"/>
      <c r="L40" s="90"/>
      <c r="M40" s="90"/>
      <c r="N40" s="90"/>
      <c r="O40" s="90"/>
      <c r="P40" s="90"/>
      <c r="Q40" s="90"/>
      <c r="R40" s="90"/>
      <c r="S40" s="90"/>
    </row>
    <row r="41" spans="1:19" s="54" customFormat="1" thickBot="1" x14ac:dyDescent="0.3">
      <c r="A41" s="50" t="s">
        <v>61</v>
      </c>
      <c r="B41" s="51"/>
      <c r="C41" s="51"/>
      <c r="D41" s="51"/>
      <c r="E41" s="51"/>
      <c r="F41" s="52"/>
      <c r="G41" s="53">
        <f>SUM(G7:G40)</f>
        <v>0</v>
      </c>
      <c r="H41" s="93"/>
      <c r="I41" s="93"/>
      <c r="J41" s="93"/>
      <c r="K41" s="93"/>
      <c r="L41" s="94"/>
      <c r="M41" s="94"/>
      <c r="N41" s="94"/>
      <c r="O41" s="94"/>
      <c r="P41" s="94"/>
      <c r="Q41" s="94"/>
      <c r="R41" s="94"/>
      <c r="S41" s="94"/>
    </row>
    <row r="42" spans="1:19" ht="15" x14ac:dyDescent="0.25">
      <c r="A42" s="15" t="s">
        <v>62</v>
      </c>
      <c r="B42" s="55" t="s">
        <v>63</v>
      </c>
      <c r="C42" s="11">
        <v>55</v>
      </c>
      <c r="D42" s="55" t="s">
        <v>64</v>
      </c>
      <c r="E42" s="23" t="s">
        <v>65</v>
      </c>
      <c r="F42" s="40">
        <v>0</v>
      </c>
      <c r="G42" s="41">
        <f>IF(F42=1, F42*C42,0)</f>
        <v>0</v>
      </c>
      <c r="H42" s="84"/>
      <c r="I42" s="84"/>
      <c r="J42" s="84"/>
      <c r="K42" s="84"/>
      <c r="L42" s="90"/>
      <c r="M42" s="90"/>
      <c r="N42" s="90"/>
      <c r="O42" s="90"/>
      <c r="P42" s="90"/>
      <c r="Q42" s="90"/>
      <c r="R42" s="90"/>
      <c r="S42" s="90"/>
    </row>
    <row r="43" spans="1:19" ht="15" x14ac:dyDescent="0.25">
      <c r="A43" s="15"/>
      <c r="B43" s="45" t="s">
        <v>66</v>
      </c>
      <c r="C43" s="77">
        <v>100</v>
      </c>
      <c r="D43" s="56" t="s">
        <v>67</v>
      </c>
      <c r="E43" s="14" t="s">
        <v>68</v>
      </c>
      <c r="F43" s="25"/>
      <c r="G43" s="57">
        <f>IF(F43=1, 100+2*G41,0)</f>
        <v>0</v>
      </c>
      <c r="H43" s="84"/>
      <c r="I43" s="84"/>
      <c r="J43" s="84"/>
      <c r="K43" s="84"/>
      <c r="L43" s="90"/>
      <c r="M43" s="90"/>
      <c r="N43" s="90"/>
      <c r="O43" s="90"/>
      <c r="P43" s="90"/>
      <c r="Q43" s="90"/>
      <c r="R43" s="90"/>
      <c r="S43" s="90"/>
    </row>
    <row r="44" spans="1:19" ht="15" x14ac:dyDescent="0.25">
      <c r="A44" s="15"/>
      <c r="B44" s="39"/>
      <c r="C44" s="78" t="s">
        <v>59</v>
      </c>
      <c r="D44" s="58"/>
      <c r="E44" s="14"/>
      <c r="F44" s="59"/>
      <c r="G44" s="60"/>
      <c r="H44" s="84"/>
      <c r="I44" s="84"/>
      <c r="J44" s="84"/>
      <c r="K44" s="84"/>
      <c r="L44" s="90"/>
      <c r="M44" s="90"/>
      <c r="N44" s="90"/>
      <c r="O44" s="90"/>
      <c r="P44" s="90"/>
      <c r="Q44" s="90"/>
      <c r="R44" s="90"/>
      <c r="S44" s="90"/>
    </row>
    <row r="45" spans="1:19" ht="67.5" customHeight="1" thickBot="1" x14ac:dyDescent="0.3">
      <c r="A45" s="34"/>
      <c r="B45" s="39"/>
      <c r="C45" s="79" t="s">
        <v>69</v>
      </c>
      <c r="D45" s="58"/>
      <c r="E45" s="14"/>
      <c r="F45" s="59"/>
      <c r="G45" s="60"/>
      <c r="H45" s="84"/>
      <c r="I45" s="84"/>
      <c r="J45" s="84"/>
      <c r="K45" s="84"/>
      <c r="L45" s="90"/>
      <c r="M45" s="90"/>
      <c r="N45" s="90"/>
      <c r="O45" s="90"/>
      <c r="P45" s="90"/>
      <c r="Q45" s="90"/>
      <c r="R45" s="90"/>
      <c r="S45" s="90"/>
    </row>
    <row r="46" spans="1:19" s="54" customFormat="1" thickBot="1" x14ac:dyDescent="0.3">
      <c r="A46" s="50" t="s">
        <v>70</v>
      </c>
      <c r="B46" s="51"/>
      <c r="C46" s="51"/>
      <c r="D46" s="51"/>
      <c r="E46" s="51"/>
      <c r="F46" s="52"/>
      <c r="G46" s="61">
        <f>G41+G42+G43</f>
        <v>0</v>
      </c>
      <c r="H46" s="93"/>
      <c r="I46" s="93"/>
      <c r="J46" s="93"/>
      <c r="K46" s="93"/>
      <c r="L46" s="94"/>
      <c r="M46" s="94"/>
      <c r="N46" s="94"/>
      <c r="O46" s="94"/>
      <c r="P46" s="94"/>
      <c r="Q46" s="94"/>
      <c r="R46" s="94"/>
      <c r="S46" s="94"/>
    </row>
    <row r="47" spans="1:19" s="90" customFormat="1" x14ac:dyDescent="0.3">
      <c r="A47" s="80"/>
      <c r="B47" s="81"/>
      <c r="C47" s="82"/>
      <c r="D47" s="81"/>
      <c r="E47" s="81"/>
      <c r="F47" s="83"/>
      <c r="G47" s="84"/>
      <c r="H47" s="84"/>
      <c r="I47" s="84"/>
      <c r="J47" s="84"/>
      <c r="K47" s="84"/>
    </row>
    <row r="48" spans="1:19" s="90" customFormat="1" x14ac:dyDescent="0.3">
      <c r="A48" s="80"/>
      <c r="B48" s="81"/>
      <c r="C48" s="82"/>
      <c r="D48" s="81"/>
      <c r="E48" s="81"/>
      <c r="F48" s="83"/>
      <c r="G48" s="84"/>
      <c r="H48" s="84"/>
      <c r="I48" s="84"/>
      <c r="J48" s="84"/>
      <c r="K48" s="84"/>
    </row>
    <row r="49" spans="1:11" s="90" customFormat="1" x14ac:dyDescent="0.3">
      <c r="A49" s="80"/>
      <c r="B49" s="81"/>
      <c r="C49" s="82"/>
      <c r="D49" s="81"/>
      <c r="E49" s="81"/>
      <c r="F49" s="83"/>
      <c r="G49" s="84"/>
      <c r="H49" s="84"/>
      <c r="I49" s="84"/>
      <c r="J49" s="84"/>
      <c r="K49" s="84"/>
    </row>
    <row r="50" spans="1:11" s="90" customFormat="1" x14ac:dyDescent="0.3">
      <c r="A50" s="80"/>
      <c r="B50" s="81"/>
      <c r="C50" s="82"/>
      <c r="D50" s="81"/>
      <c r="E50" s="81"/>
      <c r="F50" s="83"/>
      <c r="G50" s="84"/>
      <c r="H50" s="84"/>
      <c r="I50" s="84"/>
      <c r="J50" s="84"/>
      <c r="K50" s="84"/>
    </row>
    <row r="51" spans="1:11" s="90" customFormat="1" x14ac:dyDescent="0.3">
      <c r="A51" s="80"/>
      <c r="B51" s="81"/>
      <c r="C51" s="82"/>
      <c r="D51" s="81"/>
      <c r="E51" s="81"/>
      <c r="F51" s="83"/>
      <c r="G51" s="84"/>
      <c r="H51" s="84"/>
      <c r="I51" s="84"/>
      <c r="J51" s="84"/>
      <c r="K51" s="84"/>
    </row>
    <row r="52" spans="1:11" s="90" customFormat="1" x14ac:dyDescent="0.3">
      <c r="A52" s="80"/>
      <c r="B52" s="81"/>
      <c r="C52" s="82"/>
      <c r="D52" s="81"/>
      <c r="E52" s="81"/>
      <c r="F52" s="83"/>
      <c r="G52" s="84"/>
      <c r="H52" s="84"/>
      <c r="I52" s="84"/>
      <c r="J52" s="84"/>
      <c r="K52" s="84"/>
    </row>
    <row r="53" spans="1:11" s="90" customFormat="1" x14ac:dyDescent="0.3">
      <c r="A53" s="80"/>
      <c r="B53" s="81"/>
      <c r="C53" s="82"/>
      <c r="D53" s="81"/>
      <c r="E53" s="81"/>
      <c r="F53" s="83"/>
      <c r="G53" s="84"/>
      <c r="H53" s="84"/>
      <c r="I53" s="84"/>
      <c r="J53" s="84"/>
      <c r="K53" s="84"/>
    </row>
    <row r="54" spans="1:11" s="90" customFormat="1" x14ac:dyDescent="0.3">
      <c r="A54" s="80"/>
      <c r="B54" s="81"/>
      <c r="C54" s="82"/>
      <c r="D54" s="81"/>
      <c r="E54" s="81"/>
      <c r="F54" s="83"/>
      <c r="G54" s="84"/>
      <c r="H54" s="84"/>
      <c r="I54" s="84"/>
      <c r="J54" s="84"/>
      <c r="K54" s="84"/>
    </row>
    <row r="55" spans="1:11" s="90" customFormat="1" x14ac:dyDescent="0.3">
      <c r="A55" s="80"/>
      <c r="B55" s="81"/>
      <c r="C55" s="82"/>
      <c r="D55" s="81"/>
      <c r="E55" s="81"/>
      <c r="F55" s="83"/>
      <c r="G55" s="84"/>
      <c r="H55" s="84"/>
      <c r="I55" s="84"/>
      <c r="J55" s="84"/>
      <c r="K55" s="84"/>
    </row>
    <row r="56" spans="1:11" s="90" customFormat="1" x14ac:dyDescent="0.3">
      <c r="A56" s="80"/>
      <c r="B56" s="81"/>
      <c r="C56" s="82"/>
      <c r="D56" s="81"/>
      <c r="E56" s="81"/>
      <c r="F56" s="83"/>
      <c r="G56" s="84"/>
      <c r="H56" s="84"/>
      <c r="I56" s="84"/>
      <c r="J56" s="84"/>
      <c r="K56" s="84"/>
    </row>
    <row r="57" spans="1:11" s="90" customFormat="1" x14ac:dyDescent="0.3">
      <c r="A57" s="80"/>
      <c r="B57" s="81"/>
      <c r="C57" s="82"/>
      <c r="D57" s="81"/>
      <c r="E57" s="81"/>
      <c r="F57" s="83"/>
      <c r="G57" s="84"/>
      <c r="H57" s="84"/>
      <c r="I57" s="84"/>
      <c r="J57" s="84"/>
      <c r="K57" s="84"/>
    </row>
    <row r="58" spans="1:11" s="90" customFormat="1" x14ac:dyDescent="0.3">
      <c r="A58" s="80"/>
      <c r="B58" s="81"/>
      <c r="C58" s="82"/>
      <c r="D58" s="81"/>
      <c r="E58" s="81"/>
      <c r="F58" s="83"/>
      <c r="G58" s="84"/>
      <c r="H58" s="84"/>
      <c r="I58" s="84"/>
      <c r="J58" s="84"/>
      <c r="K58" s="84"/>
    </row>
    <row r="59" spans="1:11" s="90" customFormat="1" x14ac:dyDescent="0.3">
      <c r="A59" s="80"/>
      <c r="B59" s="81"/>
      <c r="C59" s="82"/>
      <c r="D59" s="81"/>
      <c r="E59" s="81"/>
      <c r="F59" s="83"/>
      <c r="G59" s="84"/>
      <c r="H59" s="84"/>
      <c r="I59" s="84"/>
      <c r="J59" s="84"/>
      <c r="K59" s="84"/>
    </row>
    <row r="60" spans="1:11" s="90" customFormat="1" x14ac:dyDescent="0.3">
      <c r="A60" s="80"/>
      <c r="B60" s="81"/>
      <c r="C60" s="82"/>
      <c r="D60" s="81"/>
      <c r="E60" s="81"/>
      <c r="F60" s="83"/>
      <c r="G60" s="84"/>
      <c r="H60" s="84"/>
      <c r="I60" s="84"/>
      <c r="J60" s="84"/>
      <c r="K60" s="84"/>
    </row>
    <row r="61" spans="1:11" s="90" customFormat="1" x14ac:dyDescent="0.3">
      <c r="A61" s="80"/>
      <c r="B61" s="81"/>
      <c r="C61" s="82"/>
      <c r="D61" s="81"/>
      <c r="E61" s="81"/>
      <c r="F61" s="83"/>
      <c r="G61" s="84"/>
      <c r="H61" s="84"/>
      <c r="I61" s="84"/>
      <c r="J61" s="84"/>
      <c r="K61" s="84"/>
    </row>
    <row r="62" spans="1:11" s="90" customFormat="1" x14ac:dyDescent="0.3">
      <c r="A62" s="80"/>
      <c r="B62" s="81"/>
      <c r="C62" s="82"/>
      <c r="D62" s="81"/>
      <c r="E62" s="81"/>
      <c r="F62" s="83"/>
      <c r="G62" s="84"/>
      <c r="H62" s="84"/>
      <c r="I62" s="84"/>
      <c r="J62" s="84"/>
      <c r="K62" s="84"/>
    </row>
    <row r="63" spans="1:11" s="90" customFormat="1" x14ac:dyDescent="0.3">
      <c r="A63" s="80"/>
      <c r="B63" s="81"/>
      <c r="C63" s="82"/>
      <c r="D63" s="81"/>
      <c r="E63" s="81"/>
      <c r="F63" s="83"/>
      <c r="G63" s="84"/>
      <c r="H63" s="84"/>
      <c r="I63" s="84"/>
      <c r="J63" s="84"/>
      <c r="K63" s="84"/>
    </row>
    <row r="64" spans="1:11" s="90" customFormat="1" x14ac:dyDescent="0.3">
      <c r="A64" s="80"/>
      <c r="B64" s="81"/>
      <c r="C64" s="82"/>
      <c r="D64" s="81"/>
      <c r="E64" s="81"/>
      <c r="F64" s="83"/>
      <c r="G64" s="84"/>
      <c r="H64" s="84"/>
      <c r="I64" s="84"/>
      <c r="J64" s="84"/>
      <c r="K64" s="84"/>
    </row>
    <row r="65" spans="1:11" s="90" customFormat="1" x14ac:dyDescent="0.3">
      <c r="A65" s="80"/>
      <c r="B65" s="81"/>
      <c r="C65" s="82"/>
      <c r="D65" s="81"/>
      <c r="E65" s="81"/>
      <c r="F65" s="83"/>
      <c r="G65" s="84"/>
      <c r="H65" s="84"/>
      <c r="I65" s="84"/>
      <c r="J65" s="84"/>
      <c r="K65" s="84"/>
    </row>
    <row r="66" spans="1:11" s="90" customFormat="1" x14ac:dyDescent="0.3">
      <c r="A66" s="80"/>
      <c r="B66" s="81"/>
      <c r="C66" s="82"/>
      <c r="D66" s="81"/>
      <c r="E66" s="81"/>
      <c r="F66" s="83"/>
      <c r="G66" s="84"/>
      <c r="H66" s="84"/>
      <c r="I66" s="84"/>
      <c r="J66" s="84"/>
      <c r="K66" s="84"/>
    </row>
    <row r="67" spans="1:11" s="90" customFormat="1" x14ac:dyDescent="0.3">
      <c r="A67" s="80"/>
      <c r="B67" s="81"/>
      <c r="C67" s="82"/>
      <c r="D67" s="81"/>
      <c r="E67" s="81"/>
      <c r="F67" s="83"/>
      <c r="G67" s="84"/>
      <c r="H67" s="84"/>
      <c r="I67" s="84"/>
      <c r="J67" s="84"/>
      <c r="K67" s="84"/>
    </row>
    <row r="68" spans="1:11" s="90" customFormat="1" x14ac:dyDescent="0.3">
      <c r="A68" s="80"/>
      <c r="B68" s="81"/>
      <c r="C68" s="82"/>
      <c r="D68" s="81"/>
      <c r="E68" s="81"/>
      <c r="F68" s="83"/>
      <c r="G68" s="84"/>
      <c r="H68" s="84"/>
      <c r="I68" s="84"/>
      <c r="J68" s="84"/>
      <c r="K68" s="84"/>
    </row>
    <row r="69" spans="1:11" s="90" customFormat="1" x14ac:dyDescent="0.3">
      <c r="A69" s="80"/>
      <c r="B69" s="81"/>
      <c r="C69" s="82"/>
      <c r="D69" s="81"/>
      <c r="E69" s="81"/>
      <c r="F69" s="83"/>
      <c r="G69" s="84"/>
      <c r="H69" s="84"/>
      <c r="I69" s="84"/>
      <c r="J69" s="84"/>
      <c r="K69" s="84"/>
    </row>
    <row r="70" spans="1:11" s="90" customFormat="1" x14ac:dyDescent="0.3">
      <c r="A70" s="80"/>
      <c r="B70" s="81"/>
      <c r="C70" s="82"/>
      <c r="D70" s="81"/>
      <c r="E70" s="81"/>
      <c r="F70" s="83"/>
      <c r="G70" s="84"/>
      <c r="H70" s="84"/>
      <c r="I70" s="84"/>
      <c r="J70" s="84"/>
      <c r="K70" s="84"/>
    </row>
    <row r="71" spans="1:11" s="90" customFormat="1" x14ac:dyDescent="0.3">
      <c r="A71" s="80"/>
      <c r="B71" s="81"/>
      <c r="C71" s="82"/>
      <c r="D71" s="81"/>
      <c r="E71" s="81"/>
      <c r="F71" s="83"/>
      <c r="G71" s="84"/>
      <c r="H71" s="84"/>
      <c r="I71" s="84"/>
      <c r="J71" s="84"/>
      <c r="K71" s="84"/>
    </row>
    <row r="72" spans="1:11" s="90" customFormat="1" x14ac:dyDescent="0.3">
      <c r="A72" s="80"/>
      <c r="B72" s="81"/>
      <c r="C72" s="82"/>
      <c r="D72" s="81"/>
      <c r="E72" s="81"/>
      <c r="F72" s="83"/>
      <c r="G72" s="84"/>
      <c r="H72" s="84"/>
      <c r="I72" s="84"/>
      <c r="J72" s="84"/>
      <c r="K72" s="84"/>
    </row>
    <row r="73" spans="1:11" s="90" customFormat="1" x14ac:dyDescent="0.3">
      <c r="A73" s="80"/>
      <c r="B73" s="81"/>
      <c r="C73" s="82"/>
      <c r="D73" s="81"/>
      <c r="E73" s="81"/>
      <c r="F73" s="83"/>
      <c r="G73" s="84"/>
      <c r="H73" s="84"/>
      <c r="I73" s="84"/>
      <c r="J73" s="84"/>
      <c r="K73" s="84"/>
    </row>
    <row r="74" spans="1:11" s="90" customFormat="1" x14ac:dyDescent="0.3">
      <c r="A74" s="80"/>
      <c r="B74" s="81"/>
      <c r="C74" s="82"/>
      <c r="D74" s="81"/>
      <c r="E74" s="81"/>
      <c r="F74" s="83"/>
      <c r="G74" s="84"/>
      <c r="H74" s="84"/>
      <c r="I74" s="84"/>
      <c r="J74" s="84"/>
      <c r="K74" s="84"/>
    </row>
    <row r="75" spans="1:11" s="90" customFormat="1" x14ac:dyDescent="0.3">
      <c r="A75" s="80"/>
      <c r="B75" s="81"/>
      <c r="C75" s="82"/>
      <c r="D75" s="81"/>
      <c r="E75" s="81"/>
      <c r="F75" s="83"/>
      <c r="G75" s="84"/>
      <c r="H75" s="84"/>
      <c r="I75" s="84"/>
      <c r="J75" s="84"/>
      <c r="K75" s="84"/>
    </row>
    <row r="76" spans="1:11" s="90" customFormat="1" x14ac:dyDescent="0.3">
      <c r="A76" s="80"/>
      <c r="B76" s="81"/>
      <c r="C76" s="82"/>
      <c r="D76" s="81"/>
      <c r="E76" s="81"/>
      <c r="F76" s="83"/>
      <c r="G76" s="84"/>
      <c r="H76" s="84"/>
      <c r="I76" s="84"/>
      <c r="J76" s="84"/>
      <c r="K76" s="84"/>
    </row>
    <row r="77" spans="1:11" s="90" customFormat="1" x14ac:dyDescent="0.3">
      <c r="A77" s="80"/>
      <c r="B77" s="81"/>
      <c r="C77" s="82"/>
      <c r="D77" s="81"/>
      <c r="E77" s="81"/>
      <c r="F77" s="83"/>
      <c r="G77" s="84"/>
      <c r="H77" s="84"/>
      <c r="I77" s="84"/>
      <c r="J77" s="84"/>
      <c r="K77" s="84"/>
    </row>
    <row r="78" spans="1:11" s="90" customFormat="1" x14ac:dyDescent="0.3">
      <c r="A78" s="80"/>
      <c r="B78" s="81"/>
      <c r="C78" s="82"/>
      <c r="D78" s="81"/>
      <c r="E78" s="81"/>
      <c r="F78" s="83"/>
      <c r="G78" s="84"/>
      <c r="H78" s="84"/>
      <c r="I78" s="84"/>
      <c r="J78" s="84"/>
      <c r="K78" s="84"/>
    </row>
    <row r="79" spans="1:11" s="90" customFormat="1" x14ac:dyDescent="0.3">
      <c r="A79" s="80"/>
      <c r="B79" s="81"/>
      <c r="C79" s="82"/>
      <c r="D79" s="81"/>
      <c r="E79" s="81"/>
      <c r="F79" s="83"/>
      <c r="G79" s="84"/>
      <c r="H79" s="84"/>
      <c r="I79" s="84"/>
      <c r="J79" s="84"/>
      <c r="K79" s="84"/>
    </row>
    <row r="80" spans="1:11" s="90" customFormat="1" x14ac:dyDescent="0.3">
      <c r="A80" s="80"/>
      <c r="B80" s="81"/>
      <c r="C80" s="82"/>
      <c r="D80" s="81"/>
      <c r="E80" s="81"/>
      <c r="F80" s="83"/>
      <c r="G80" s="84"/>
      <c r="H80" s="84"/>
      <c r="I80" s="84"/>
      <c r="J80" s="84"/>
      <c r="K80" s="84"/>
    </row>
    <row r="81" spans="1:11" s="90" customFormat="1" x14ac:dyDescent="0.3">
      <c r="A81" s="80"/>
      <c r="B81" s="81"/>
      <c r="C81" s="82"/>
      <c r="D81" s="81"/>
      <c r="E81" s="81"/>
      <c r="F81" s="83"/>
      <c r="G81" s="84"/>
      <c r="H81" s="84"/>
      <c r="I81" s="84"/>
      <c r="J81" s="84"/>
      <c r="K81" s="84"/>
    </row>
    <row r="82" spans="1:11" s="90" customFormat="1" x14ac:dyDescent="0.3">
      <c r="A82" s="80"/>
      <c r="B82" s="81"/>
      <c r="C82" s="82"/>
      <c r="D82" s="81"/>
      <c r="E82" s="81"/>
      <c r="F82" s="83"/>
      <c r="G82" s="84"/>
      <c r="H82" s="84"/>
      <c r="I82" s="84"/>
      <c r="J82" s="84"/>
      <c r="K82" s="84"/>
    </row>
    <row r="83" spans="1:11" s="90" customFormat="1" x14ac:dyDescent="0.3">
      <c r="A83" s="80"/>
      <c r="B83" s="81"/>
      <c r="C83" s="82"/>
      <c r="D83" s="81"/>
      <c r="E83" s="81"/>
      <c r="F83" s="83"/>
      <c r="G83" s="84"/>
      <c r="H83" s="84"/>
      <c r="I83" s="84"/>
      <c r="J83" s="84"/>
      <c r="K83" s="84"/>
    </row>
    <row r="84" spans="1:11" s="90" customFormat="1" x14ac:dyDescent="0.3">
      <c r="A84" s="80"/>
      <c r="B84" s="81"/>
      <c r="C84" s="82"/>
      <c r="D84" s="81"/>
      <c r="E84" s="81"/>
      <c r="F84" s="83"/>
      <c r="G84" s="84"/>
      <c r="H84" s="84"/>
      <c r="I84" s="84"/>
      <c r="J84" s="84"/>
      <c r="K84" s="84"/>
    </row>
    <row r="85" spans="1:11" s="90" customFormat="1" x14ac:dyDescent="0.3">
      <c r="A85" s="80"/>
      <c r="B85" s="81"/>
      <c r="C85" s="82"/>
      <c r="D85" s="81"/>
      <c r="E85" s="81"/>
      <c r="F85" s="83"/>
      <c r="G85" s="84"/>
      <c r="H85" s="84"/>
      <c r="I85" s="84"/>
      <c r="J85" s="84"/>
      <c r="K85" s="84"/>
    </row>
    <row r="86" spans="1:11" s="90" customFormat="1" x14ac:dyDescent="0.3">
      <c r="A86" s="80"/>
      <c r="B86" s="81"/>
      <c r="C86" s="82"/>
      <c r="D86" s="81"/>
      <c r="E86" s="81"/>
      <c r="F86" s="83"/>
      <c r="G86" s="84"/>
      <c r="H86" s="84"/>
      <c r="I86" s="84"/>
      <c r="J86" s="84"/>
      <c r="K86" s="84"/>
    </row>
    <row r="87" spans="1:11" s="90" customFormat="1" x14ac:dyDescent="0.3">
      <c r="A87" s="80"/>
      <c r="B87" s="81"/>
      <c r="C87" s="82"/>
      <c r="D87" s="81"/>
      <c r="E87" s="81"/>
      <c r="F87" s="83"/>
      <c r="G87" s="84"/>
      <c r="H87" s="84"/>
      <c r="I87" s="84"/>
      <c r="J87" s="84"/>
      <c r="K87" s="84"/>
    </row>
    <row r="88" spans="1:11" s="90" customFormat="1" x14ac:dyDescent="0.3">
      <c r="A88" s="80"/>
      <c r="B88" s="81"/>
      <c r="C88" s="82"/>
      <c r="D88" s="81"/>
      <c r="E88" s="81"/>
      <c r="F88" s="83"/>
      <c r="G88" s="84"/>
      <c r="H88" s="84"/>
      <c r="I88" s="84"/>
      <c r="J88" s="84"/>
      <c r="K88" s="84"/>
    </row>
    <row r="89" spans="1:11" s="90" customFormat="1" x14ac:dyDescent="0.3">
      <c r="A89" s="80"/>
      <c r="B89" s="81"/>
      <c r="C89" s="82"/>
      <c r="D89" s="81"/>
      <c r="E89" s="81"/>
      <c r="F89" s="83"/>
      <c r="G89" s="84"/>
      <c r="H89" s="84"/>
      <c r="I89" s="84"/>
      <c r="J89" s="84"/>
      <c r="K89" s="84"/>
    </row>
    <row r="90" spans="1:11" s="90" customFormat="1" x14ac:dyDescent="0.3">
      <c r="A90" s="80"/>
      <c r="B90" s="81"/>
      <c r="C90" s="82"/>
      <c r="D90" s="81"/>
      <c r="E90" s="81"/>
      <c r="F90" s="83"/>
      <c r="G90" s="84"/>
      <c r="H90" s="84"/>
      <c r="I90" s="84"/>
      <c r="J90" s="84"/>
      <c r="K90" s="84"/>
    </row>
    <row r="91" spans="1:11" s="90" customFormat="1" x14ac:dyDescent="0.3">
      <c r="A91" s="80"/>
      <c r="B91" s="81"/>
      <c r="C91" s="82"/>
      <c r="D91" s="81"/>
      <c r="E91" s="81"/>
      <c r="F91" s="83"/>
      <c r="G91" s="84"/>
      <c r="H91" s="84"/>
      <c r="I91" s="84"/>
      <c r="J91" s="84"/>
      <c r="K91" s="84"/>
    </row>
    <row r="92" spans="1:11" s="90" customFormat="1" x14ac:dyDescent="0.3">
      <c r="A92" s="80"/>
      <c r="B92" s="81"/>
      <c r="C92" s="82"/>
      <c r="D92" s="81"/>
      <c r="E92" s="81"/>
      <c r="F92" s="83"/>
      <c r="G92" s="84"/>
      <c r="H92" s="84"/>
      <c r="I92" s="84"/>
      <c r="J92" s="84"/>
      <c r="K92" s="84"/>
    </row>
    <row r="93" spans="1:11" s="90" customFormat="1" x14ac:dyDescent="0.3">
      <c r="A93" s="80"/>
      <c r="B93" s="81"/>
      <c r="C93" s="82"/>
      <c r="D93" s="81"/>
      <c r="E93" s="81"/>
      <c r="F93" s="83"/>
      <c r="G93" s="84"/>
      <c r="H93" s="84"/>
      <c r="I93" s="84"/>
      <c r="J93" s="84"/>
      <c r="K93" s="84"/>
    </row>
    <row r="94" spans="1:11" s="90" customFormat="1" x14ac:dyDescent="0.3">
      <c r="A94" s="80"/>
      <c r="B94" s="81"/>
      <c r="C94" s="82"/>
      <c r="D94" s="81"/>
      <c r="E94" s="81"/>
      <c r="F94" s="83"/>
      <c r="G94" s="84"/>
      <c r="H94" s="84"/>
      <c r="I94" s="84"/>
      <c r="J94" s="84"/>
      <c r="K94" s="84"/>
    </row>
    <row r="95" spans="1:11" s="90" customFormat="1" x14ac:dyDescent="0.3">
      <c r="A95" s="80"/>
      <c r="B95" s="81"/>
      <c r="C95" s="82"/>
      <c r="D95" s="81"/>
      <c r="E95" s="81"/>
      <c r="F95" s="83"/>
      <c r="G95" s="84"/>
      <c r="H95" s="84"/>
      <c r="I95" s="84"/>
      <c r="J95" s="84"/>
      <c r="K95" s="84"/>
    </row>
    <row r="96" spans="1:11" s="90" customFormat="1" x14ac:dyDescent="0.3">
      <c r="A96" s="80"/>
      <c r="B96" s="81"/>
      <c r="C96" s="82"/>
      <c r="D96" s="81"/>
      <c r="E96" s="81"/>
      <c r="F96" s="83"/>
      <c r="G96" s="84"/>
      <c r="H96" s="84"/>
      <c r="I96" s="84"/>
      <c r="J96" s="84"/>
      <c r="K96" s="84"/>
    </row>
    <row r="97" spans="1:11" s="90" customFormat="1" x14ac:dyDescent="0.3">
      <c r="A97" s="80"/>
      <c r="B97" s="81"/>
      <c r="C97" s="82"/>
      <c r="D97" s="81"/>
      <c r="E97" s="81"/>
      <c r="F97" s="83"/>
      <c r="G97" s="84"/>
      <c r="H97" s="84"/>
      <c r="I97" s="84"/>
      <c r="J97" s="84"/>
      <c r="K97" s="84"/>
    </row>
  </sheetData>
  <sheetProtection algorithmName="SHA-512" hashValue="roB9Qmx9ovK7vhoH2qT/nbjVh2tbbZbj2+o7rlY1zBCdxWpQ31dZO2nM183tOZj3yembUAgcFE0qcS0g9S8ajQ==" saltValue="K6DmUsEtdBiGeggzg2P8Bg==" spinCount="100000" sheet="1" objects="1" scenarios="1" selectLockedCells="1"/>
  <mergeCells count="48">
    <mergeCell ref="A46:F46"/>
    <mergeCell ref="E7:E8"/>
    <mergeCell ref="E11:E12"/>
    <mergeCell ref="E18:E19"/>
    <mergeCell ref="E20:E21"/>
    <mergeCell ref="E22:E23"/>
    <mergeCell ref="E24:E25"/>
    <mergeCell ref="E27:E28"/>
    <mergeCell ref="E38:E40"/>
    <mergeCell ref="A41:F41"/>
    <mergeCell ref="A42:A45"/>
    <mergeCell ref="B43:B45"/>
    <mergeCell ref="D43:D45"/>
    <mergeCell ref="F43:F45"/>
    <mergeCell ref="G43:G45"/>
    <mergeCell ref="E43:E45"/>
    <mergeCell ref="B27:B28"/>
    <mergeCell ref="F27:F28"/>
    <mergeCell ref="G27:G28"/>
    <mergeCell ref="A36:A40"/>
    <mergeCell ref="B36:B40"/>
    <mergeCell ref="D38:D40"/>
    <mergeCell ref="F38:F40"/>
    <mergeCell ref="G38:G40"/>
    <mergeCell ref="B22:B23"/>
    <mergeCell ref="F22:F23"/>
    <mergeCell ref="G22:G23"/>
    <mergeCell ref="B24:B25"/>
    <mergeCell ref="F24:F25"/>
    <mergeCell ref="G24:G25"/>
    <mergeCell ref="F18:F19"/>
    <mergeCell ref="G18:G19"/>
    <mergeCell ref="F20:F21"/>
    <mergeCell ref="G20:G21"/>
    <mergeCell ref="I7:I8"/>
    <mergeCell ref="B11:B12"/>
    <mergeCell ref="F11:F12"/>
    <mergeCell ref="G11:G12"/>
    <mergeCell ref="A2:G2"/>
    <mergeCell ref="A3:G3"/>
    <mergeCell ref="A6:B6"/>
    <mergeCell ref="C6:D6"/>
    <mergeCell ref="A7:A35"/>
    <mergeCell ref="B7:B8"/>
    <mergeCell ref="F7:F8"/>
    <mergeCell ref="G7:G8"/>
    <mergeCell ref="B13:B17"/>
    <mergeCell ref="B18:B21"/>
  </mergeCells>
  <pageMargins left="0.7" right="0.7" top="0.75" bottom="0.75" header="0.3" footer="0.3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D</cp:lastModifiedBy>
  <cp:lastPrinted>2016-02-02T15:57:25Z</cp:lastPrinted>
  <dcterms:created xsi:type="dcterms:W3CDTF">2016-02-02T15:34:43Z</dcterms:created>
  <dcterms:modified xsi:type="dcterms:W3CDTF">2016-02-02T16:00:43Z</dcterms:modified>
</cp:coreProperties>
</file>